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ocuments\IWM\WWA-1\Financials\WWA  Bill Calculators\"/>
    </mc:Choice>
  </mc:AlternateContent>
  <xr:revisionPtr revIDLastSave="0" documentId="13_ncr:1_{575F238A-7AF3-4769-8229-2AF412345FF1}" xr6:coauthVersionLast="47" xr6:coauthVersionMax="47" xr10:uidLastSave="{00000000-0000-0000-0000-000000000000}"/>
  <bookViews>
    <workbookView xWindow="-110" yWindow="-110" windowWidth="19420" windowHeight="11500" xr2:uid="{D2FB6EAB-7A90-491B-9AB2-9252FDBD92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C23" i="1"/>
  <c r="C25" i="1" s="1"/>
  <c r="I21" i="1"/>
  <c r="I19" i="1"/>
  <c r="I18" i="1"/>
  <c r="I17" i="1"/>
  <c r="I16" i="1"/>
  <c r="I14" i="1"/>
  <c r="G15" i="1" l="1"/>
  <c r="G16" i="1" s="1"/>
  <c r="G17" i="1" l="1"/>
  <c r="G20" i="1" s="1"/>
</calcChain>
</file>

<file path=xl/sharedStrings.xml><?xml version="1.0" encoding="utf-8"?>
<sst xmlns="http://schemas.openxmlformats.org/spreadsheetml/2006/main" count="34" uniqueCount="33">
  <si>
    <t>Base Rate</t>
  </si>
  <si>
    <t>Tier</t>
  </si>
  <si>
    <t>&gt;600</t>
  </si>
  <si>
    <t>&gt;1000</t>
  </si>
  <si>
    <t>&gt;2000</t>
  </si>
  <si>
    <t>&gt;5000</t>
  </si>
  <si>
    <t>&gt;10000</t>
  </si>
  <si>
    <t>&gt;19000</t>
  </si>
  <si>
    <t xml:space="preserve"> </t>
  </si>
  <si>
    <t>Rate, per cf</t>
  </si>
  <si>
    <r>
      <t>Price per Tier Ft</t>
    </r>
    <r>
      <rPr>
        <b/>
        <sz val="11"/>
        <color theme="1"/>
        <rFont val="Calibri"/>
        <family val="2"/>
      </rPr>
      <t>³</t>
    </r>
  </si>
  <si>
    <t>Customer Use (cf)</t>
  </si>
  <si>
    <t xml:space="preserve">&lt; or =  to 600 </t>
  </si>
  <si>
    <t>Customer Water Chrge:</t>
  </si>
  <si>
    <t>600-1000</t>
  </si>
  <si>
    <t>Utility Tax 5.029%</t>
  </si>
  <si>
    <t>1000-2000</t>
  </si>
  <si>
    <t xml:space="preserve"> Water Use Bill</t>
  </si>
  <si>
    <t>2000-5000</t>
  </si>
  <si>
    <t>Global Water?</t>
  </si>
  <si>
    <t>5000-10,000</t>
  </si>
  <si>
    <t>KC Road Assessment</t>
  </si>
  <si>
    <t>10,000-19,000</t>
  </si>
  <si>
    <t>1 cubic foot of water = 7.48 gallons</t>
  </si>
  <si>
    <t>Total Bill</t>
  </si>
  <si>
    <t>&gt;19,000</t>
  </si>
  <si>
    <t>For your information…</t>
  </si>
  <si>
    <t>"Customer use" (cf)   in  gallons  ==&gt;</t>
  </si>
  <si>
    <t>Gallons per day  ==&gt;</t>
  </si>
  <si>
    <t>Base Chrg -&gt;</t>
  </si>
  <si>
    <t xml:space="preserve">2024-2025 WWA Rates  in effect </t>
  </si>
  <si>
    <t>(600 cubic feet included in the base charge)</t>
  </si>
  <si>
    <r>
      <rPr>
        <b/>
        <sz val="12"/>
        <color theme="1"/>
        <rFont val="Calibri"/>
        <family val="2"/>
        <scheme val="minor"/>
      </rPr>
      <t>Customer,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 the</t>
    </r>
    <r>
      <rPr>
        <sz val="11"/>
        <color rgb="FFFF0000"/>
        <rFont val="Calibri"/>
        <family val="2"/>
        <scheme val="minor"/>
      </rPr>
      <t xml:space="preserve"> volume used </t>
    </r>
    <r>
      <rPr>
        <sz val="11"/>
        <rFont val="Calibri"/>
        <family val="2"/>
        <scheme val="minor"/>
      </rPr>
      <t>(in cf)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in cell (G14).  </t>
    </r>
    <r>
      <rPr>
        <b/>
        <sz val="11"/>
        <color theme="1"/>
        <rFont val="Calibri"/>
        <family val="2"/>
        <scheme val="minor"/>
      </rPr>
      <t>If you contribute</t>
    </r>
    <r>
      <rPr>
        <sz val="11"/>
        <color theme="1"/>
        <rFont val="Calibri"/>
        <family val="2"/>
        <scheme val="minor"/>
      </rPr>
      <t xml:space="preserve">  to Westside's  Global Water Fund, put that in Cell G18.   Once those numbers are included, the </t>
    </r>
    <r>
      <rPr>
        <b/>
        <u/>
        <sz val="11"/>
        <color theme="1"/>
        <rFont val="Calibri"/>
        <family val="2"/>
        <scheme val="minor"/>
      </rPr>
      <t xml:space="preserve"> calculator will tell you your bill</t>
    </r>
    <r>
      <rPr>
        <sz val="11"/>
        <color theme="1"/>
        <rFont val="Calibri"/>
        <family val="2"/>
        <scheme val="minor"/>
      </rPr>
      <t xml:space="preserve"> (does not include  past due or late charges).  Notice the cost per tier as shown in column 'I'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</si>
</sst>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&quot;$&quot;#,##0.0000"/>
    <numFmt numFmtId="167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166" fontId="0" fillId="0" borderId="0" xfId="0" applyNumberFormat="1"/>
    <xf numFmtId="3" fontId="2" fillId="3" borderId="6" xfId="0" applyNumberFormat="1" applyFont="1" applyFill="1" applyBorder="1" applyProtection="1">
      <protection locked="0"/>
    </xf>
    <xf numFmtId="164" fontId="0" fillId="4" borderId="6" xfId="0" applyNumberFormat="1" applyFill="1" applyBorder="1"/>
    <xf numFmtId="164" fontId="0" fillId="5" borderId="6" xfId="0" applyNumberFormat="1" applyFill="1" applyBorder="1"/>
    <xf numFmtId="164" fontId="0" fillId="4" borderId="0" xfId="1" applyNumberFormat="1" applyFont="1" applyFill="1" applyBorder="1"/>
    <xf numFmtId="164" fontId="2" fillId="5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3" borderId="16" xfId="0" applyNumberFormat="1" applyFill="1" applyBorder="1"/>
    <xf numFmtId="0" fontId="0" fillId="0" borderId="17" xfId="0" applyBorder="1"/>
    <xf numFmtId="0" fontId="0" fillId="0" borderId="18" xfId="0" applyBorder="1"/>
    <xf numFmtId="164" fontId="6" fillId="5" borderId="6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10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164" fontId="0" fillId="4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2" fontId="0" fillId="0" borderId="0" xfId="0" applyNumberFormat="1" applyAlignment="1">
      <alignment horizontal="left" vertic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9214-BCF2-4AFD-9062-B9FE5280A5D6}">
  <dimension ref="A1:N25"/>
  <sheetViews>
    <sheetView tabSelected="1" workbookViewId="0">
      <selection activeCell="C18" sqref="C18"/>
    </sheetView>
  </sheetViews>
  <sheetFormatPr defaultRowHeight="14.5" x14ac:dyDescent="0.35"/>
  <cols>
    <col min="7" max="7" width="14.36328125" customWidth="1"/>
    <col min="8" max="8" width="11.81640625" customWidth="1"/>
    <col min="9" max="9" width="15.54296875" customWidth="1"/>
  </cols>
  <sheetData>
    <row r="1" spans="1:14" x14ac:dyDescent="0.35">
      <c r="A1" s="37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4" x14ac:dyDescent="0.35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4" ht="15" thickBot="1" x14ac:dyDescent="0.4">
      <c r="A3" s="43"/>
      <c r="B3" s="44"/>
      <c r="C3" s="44"/>
      <c r="D3" s="44"/>
      <c r="E3" s="44"/>
      <c r="F3" s="44"/>
      <c r="G3" s="44"/>
      <c r="H3" s="44"/>
      <c r="I3" s="44"/>
      <c r="J3" s="44"/>
      <c r="K3" s="45"/>
    </row>
    <row r="5" spans="1:14" x14ac:dyDescent="0.35">
      <c r="D5" t="s">
        <v>30</v>
      </c>
    </row>
    <row r="7" spans="1:14" ht="15" customHeight="1" thickBot="1" x14ac:dyDescent="0.4"/>
    <row r="8" spans="1:14" x14ac:dyDescent="0.35">
      <c r="A8" s="1" t="s">
        <v>0</v>
      </c>
      <c r="B8" s="2">
        <v>85.54</v>
      </c>
      <c r="C8" s="3" t="s">
        <v>31</v>
      </c>
      <c r="D8" s="3"/>
      <c r="E8" s="3"/>
      <c r="F8" s="3"/>
      <c r="G8" s="3"/>
      <c r="H8" s="3"/>
      <c r="I8" s="3"/>
      <c r="J8" s="3"/>
      <c r="K8" s="4"/>
    </row>
    <row r="9" spans="1:14" x14ac:dyDescent="0.35">
      <c r="A9" s="5" t="s">
        <v>1</v>
      </c>
      <c r="D9" t="s">
        <v>2</v>
      </c>
      <c r="E9" t="s">
        <v>3</v>
      </c>
      <c r="F9" t="s">
        <v>4</v>
      </c>
      <c r="G9" t="s">
        <v>5</v>
      </c>
      <c r="H9" t="s">
        <v>6</v>
      </c>
      <c r="I9" t="s">
        <v>7</v>
      </c>
      <c r="K9" s="6"/>
    </row>
    <row r="10" spans="1:14" x14ac:dyDescent="0.35">
      <c r="A10" s="7"/>
      <c r="C10" s="23"/>
      <c r="D10" s="23"/>
      <c r="E10" s="23"/>
      <c r="F10" s="23"/>
      <c r="G10" s="23"/>
      <c r="H10" s="23"/>
      <c r="I10" s="23"/>
      <c r="J10" s="23" t="s">
        <v>8</v>
      </c>
      <c r="K10" s="8"/>
    </row>
    <row r="11" spans="1:14" x14ac:dyDescent="0.35">
      <c r="A11" s="5" t="s">
        <v>9</v>
      </c>
      <c r="C11" s="24"/>
      <c r="D11" s="25">
        <v>2.5999999999999999E-2</v>
      </c>
      <c r="E11">
        <v>2.8000000000000001E-2</v>
      </c>
      <c r="F11" s="25">
        <v>4.3999999999999997E-2</v>
      </c>
      <c r="G11">
        <v>8.4000000000000005E-2</v>
      </c>
      <c r="H11">
        <v>0.16500000000000001</v>
      </c>
      <c r="I11" s="9">
        <v>0.17899999999999999</v>
      </c>
      <c r="K11" s="6"/>
    </row>
    <row r="12" spans="1:14" x14ac:dyDescent="0.35">
      <c r="A12" s="5"/>
      <c r="K12" s="6"/>
    </row>
    <row r="13" spans="1:14" x14ac:dyDescent="0.35">
      <c r="A13" s="5"/>
      <c r="B13" s="27"/>
      <c r="C13" s="27"/>
      <c r="D13" s="27"/>
      <c r="E13" s="27"/>
      <c r="I13" s="28" t="s">
        <v>10</v>
      </c>
      <c r="J13" s="29"/>
      <c r="K13" s="6"/>
    </row>
    <row r="14" spans="1:14" x14ac:dyDescent="0.35">
      <c r="A14" s="5"/>
      <c r="B14" s="30"/>
      <c r="E14" t="s">
        <v>11</v>
      </c>
      <c r="G14" s="10"/>
      <c r="H14" s="31" t="s">
        <v>29</v>
      </c>
      <c r="I14" s="32">
        <f>IF(G14&gt;=0,B8,0)</f>
        <v>85.54</v>
      </c>
      <c r="J14" t="s">
        <v>12</v>
      </c>
      <c r="K14" s="6"/>
    </row>
    <row r="15" spans="1:14" x14ac:dyDescent="0.35">
      <c r="A15" s="5"/>
      <c r="B15" s="26"/>
      <c r="E15" s="33" t="s">
        <v>13</v>
      </c>
      <c r="F15" s="34"/>
      <c r="G15" s="11">
        <f>SUM(I14:I21)</f>
        <v>85.54</v>
      </c>
      <c r="I15" s="32">
        <f>IF(AND(G14&gt;600,G14&lt;=1000),(G14-600)*D11,IF(G14&gt;1000,400*D11,0))</f>
        <v>0</v>
      </c>
      <c r="J15" t="s">
        <v>14</v>
      </c>
      <c r="K15" s="6"/>
    </row>
    <row r="16" spans="1:14" x14ac:dyDescent="0.35">
      <c r="A16" s="5"/>
      <c r="E16" t="s">
        <v>15</v>
      </c>
      <c r="G16" s="12">
        <f>SUM(G15)*0.05029</f>
        <v>4.3018066000000008</v>
      </c>
      <c r="I16" s="32">
        <f>IF(AND(G14&gt;1000,G14&lt;=2000),(G14-1000)*E11,IF(G14&gt;2000,1000*E11,0))</f>
        <v>0</v>
      </c>
      <c r="J16" t="s">
        <v>16</v>
      </c>
      <c r="K16" s="6"/>
      <c r="M16" s="15"/>
      <c r="N16" s="15"/>
    </row>
    <row r="17" spans="1:11" ht="14.25" customHeight="1" x14ac:dyDescent="0.35">
      <c r="A17" s="5"/>
      <c r="E17" s="46" t="s">
        <v>17</v>
      </c>
      <c r="F17" s="47"/>
      <c r="G17" s="11">
        <f>SUM(G15:G16)</f>
        <v>89.841806600000012</v>
      </c>
      <c r="I17" s="13">
        <f>IF(AND(G14&gt;2000,G14&lt;=5000),(G14-2000)*F11,IF(G14&gt;5000,3000*F11,0))</f>
        <v>0</v>
      </c>
      <c r="J17" t="s">
        <v>18</v>
      </c>
      <c r="K17" s="6"/>
    </row>
    <row r="18" spans="1:11" ht="14.25" customHeight="1" x14ac:dyDescent="0.35">
      <c r="A18" s="5"/>
      <c r="D18" s="48"/>
      <c r="E18" s="49" t="s">
        <v>19</v>
      </c>
      <c r="F18" s="50"/>
      <c r="G18" s="14"/>
      <c r="I18" s="32">
        <f>IF(AND(G14&gt;5000,G14&lt;=10000),(G14-5000)*G11,IF(G14&gt;10000,5000*G11,0))</f>
        <v>0</v>
      </c>
      <c r="J18" t="s">
        <v>20</v>
      </c>
      <c r="K18" s="6"/>
    </row>
    <row r="19" spans="1:11" x14ac:dyDescent="0.35">
      <c r="A19" s="5"/>
      <c r="D19" s="48"/>
      <c r="E19" t="s">
        <v>21</v>
      </c>
      <c r="G19" s="22">
        <v>4.5</v>
      </c>
      <c r="I19" s="32">
        <f>IF(AND(G14&gt;10000,G14&lt;=19000),(G14-10000)*H11,IF(G14&gt;19000,9000*H11,0))</f>
        <v>0</v>
      </c>
      <c r="J19" t="s">
        <v>22</v>
      </c>
      <c r="K19" s="6"/>
    </row>
    <row r="20" spans="1:11" x14ac:dyDescent="0.35">
      <c r="A20" s="5" t="s">
        <v>23</v>
      </c>
      <c r="D20" s="34"/>
      <c r="E20" t="s">
        <v>24</v>
      </c>
      <c r="G20" s="11">
        <f>SUM(G17:G19)</f>
        <v>94.341806600000012</v>
      </c>
      <c r="I20" s="32"/>
      <c r="K20" s="6"/>
    </row>
    <row r="21" spans="1:11" x14ac:dyDescent="0.35">
      <c r="A21" s="5"/>
      <c r="D21" s="15"/>
      <c r="I21" s="32">
        <f>IF(G14&gt;19000,(G14-19000)*I11,0)</f>
        <v>0</v>
      </c>
      <c r="J21" t="s">
        <v>25</v>
      </c>
      <c r="K21" s="6"/>
    </row>
    <row r="22" spans="1:11" x14ac:dyDescent="0.35">
      <c r="A22" s="16" t="s">
        <v>26</v>
      </c>
      <c r="B22" s="17"/>
      <c r="C22" s="18"/>
      <c r="K22" s="6"/>
    </row>
    <row r="23" spans="1:11" ht="14.25" customHeight="1" x14ac:dyDescent="0.35">
      <c r="A23" s="40" t="s">
        <v>27</v>
      </c>
      <c r="B23" s="41"/>
      <c r="C23" s="53">
        <f>G14*7.48</f>
        <v>0</v>
      </c>
      <c r="D23" t="s">
        <v>8</v>
      </c>
      <c r="K23" s="6"/>
    </row>
    <row r="24" spans="1:11" x14ac:dyDescent="0.35">
      <c r="A24" s="51"/>
      <c r="B24" s="52"/>
      <c r="C24" s="54"/>
      <c r="K24" s="6"/>
    </row>
    <row r="25" spans="1:11" ht="15" thickBot="1" x14ac:dyDescent="0.4">
      <c r="A25" s="35" t="s">
        <v>28</v>
      </c>
      <c r="B25" s="36"/>
      <c r="C25" s="19">
        <f>C23/61</f>
        <v>0</v>
      </c>
      <c r="D25" s="20"/>
      <c r="E25" s="20"/>
      <c r="F25" s="20"/>
      <c r="G25" s="20"/>
      <c r="H25" s="20"/>
      <c r="I25" s="20"/>
      <c r="J25" s="20"/>
      <c r="K25" s="21"/>
    </row>
  </sheetData>
  <mergeCells count="7">
    <mergeCell ref="A25:B25"/>
    <mergeCell ref="A1:K3"/>
    <mergeCell ref="E17:F17"/>
    <mergeCell ref="D18:D19"/>
    <mergeCell ref="E18:F18"/>
    <mergeCell ref="A23:B24"/>
    <mergeCell ref="C23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Douglas Dolstad</cp:lastModifiedBy>
  <dcterms:created xsi:type="dcterms:W3CDTF">2022-06-13T15:35:15Z</dcterms:created>
  <dcterms:modified xsi:type="dcterms:W3CDTF">2024-05-16T16:19:29Z</dcterms:modified>
</cp:coreProperties>
</file>